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firstSheet="1" activeTab="3"/>
  </bookViews>
  <sheets>
    <sheet name="一年常规免疫疫苗用量估算" sheetId="1" r:id="rId1"/>
    <sheet name="脊灰疫苗查漏补种用量估算表 (2)" sheetId="2" r:id="rId2"/>
    <sheet name="目前库存和需要采购数量" sheetId="3" r:id="rId3"/>
    <sheet name="2021年采购计划量" sheetId="4" r:id="rId4"/>
  </sheets>
  <calcPr calcId="144525"/>
</workbook>
</file>

<file path=xl/comments1.xml><?xml version="1.0" encoding="utf-8"?>
<comments xmlns="http://schemas.openxmlformats.org/spreadsheetml/2006/main">
  <authors>
    <author>office在线编辑</author>
  </authors>
  <commentList>
    <comment ref="F3" authorId="0">
      <text>
        <r>
          <rPr>
            <sz val="9"/>
            <rFont val="宋体"/>
            <charset val="134"/>
          </rPr>
          <t xml:space="preserve">office在线编辑:
</t>
        </r>
      </text>
    </comment>
  </commentList>
</comments>
</file>

<file path=xl/sharedStrings.xml><?xml version="1.0" encoding="utf-8"?>
<sst xmlns="http://schemas.openxmlformats.org/spreadsheetml/2006/main" count="79" uniqueCount="65">
  <si>
    <t>全省一年常规免疫注射器需求量测算表</t>
  </si>
  <si>
    <t>疫苗/注射器种类</t>
  </si>
  <si>
    <t>常规免疫接种针次与疫苗用量</t>
  </si>
  <si>
    <t>0.1ml自毁型注射器用量</t>
  </si>
  <si>
    <t>注射用2ml注射器用量</t>
  </si>
  <si>
    <t>稀释用2ml注射器用量</t>
  </si>
  <si>
    <t>2ml注射器用量合计</t>
  </si>
  <si>
    <t>儿童数(万）</t>
  </si>
  <si>
    <t>接种次数</t>
  </si>
  <si>
    <t>损耗系数</t>
  </si>
  <si>
    <t>剂次数（万）</t>
  </si>
  <si>
    <t>规格（人份/支）</t>
  </si>
  <si>
    <t>支/粒数（万）</t>
  </si>
  <si>
    <t>数量
(万支)</t>
  </si>
  <si>
    <t>卡介苗</t>
  </si>
  <si>
    <t>乙肝疫苗（10μg）</t>
  </si>
  <si>
    <t>三价脊灰灭活疫苗</t>
  </si>
  <si>
    <t>二价脊灰减毒活疫苗</t>
  </si>
  <si>
    <t>10人份/5人份</t>
  </si>
  <si>
    <t>无细胞百白破疫苗</t>
  </si>
  <si>
    <t>白破二联疫苗</t>
  </si>
  <si>
    <t>麻腮风减毒活疫苗</t>
  </si>
  <si>
    <t>乙脑减毒活疫苗</t>
  </si>
  <si>
    <t>A群流脑多糖疫苗</t>
  </si>
  <si>
    <t>A+C群流脑多糖疫苗</t>
  </si>
  <si>
    <t>甲肝减毒活疫苗</t>
  </si>
  <si>
    <t>合  计</t>
  </si>
  <si>
    <t xml:space="preserve">注：1.表中疫苗规格表示每支苗理论上可接种的人次数，多人份的疫苗应按其损耗系数计算实际使用量。疫苗损耗系数参考标准为：单人份疫苗1.05；2人份疫苗1.2；3人份疫苗1.5；4人份疫苗2.0；≥5人份疫苗2.5；
   2.注射器单价依据中心办公室询价结果测算，0.1ml自毁型疫苗注射器损耗系数按1.1预算，2ml一次性无菌疫苗注射器损耗系数按1.02预算；
   3.本表根据各市县2019年上报0~岁免疫规划目标人数（包括流动人口）15.3万人测算用于购买全省一年免疫规划常规疫苗需求量与经费，三价脊灰灭活疫苗根据往年接种数据增加0.3万人全程免费使用灭活疫苗的免疫缺陷人数。
</t>
  </si>
  <si>
    <t>附表2  2016年5月1日至2017年4月30日出生儿童三价脊灰灭活疫苗补充免疫注射器需求量采购测算表</t>
  </si>
  <si>
    <t>疫苗种类</t>
  </si>
  <si>
    <t>补种免疫年龄范围</t>
  </si>
  <si>
    <t>补充免疫人数（万）</t>
  </si>
  <si>
    <t>万支</t>
  </si>
  <si>
    <t>单价(元/剂)</t>
  </si>
  <si>
    <t>费用（万元）</t>
  </si>
  <si>
    <t>2ml一次性无菌疫苗注射器</t>
  </si>
  <si>
    <t>全省2016年5月1日至2017年4月31日出生儿童</t>
  </si>
  <si>
    <t>注：1、根据中国疾控中心印发的《关于印发海南省脊髓灰质炎疫苗免疫策略调整技术方案的通知》（中疾控免疫发〔2019〕126 号），针对2016年5月1日至2017年4月30日出生只有1针次三价脊灰灭活疫苗（IPV)接种儿童补种1剂IPV，目标人数约为15.3万人。
    2、三价脊灰灭活疫苗和二价脊灰减毒疫苗价格按国家去年中标价测算，1人份/支，损耗系数为1.05。
    3、若补充免疫注射器使用不完可转为常规免疫使用。</t>
  </si>
  <si>
    <t>全省2021年免疫规划注射器需求量测算表</t>
  </si>
  <si>
    <t>序号</t>
  </si>
  <si>
    <t>注射器品种</t>
  </si>
  <si>
    <t>截止6月16日全省库存数量（支）</t>
  </si>
  <si>
    <t>全年需求量（支）</t>
  </si>
  <si>
    <t>测算1个月使用量（支）</t>
  </si>
  <si>
    <t>测算库存可以使用月数</t>
  </si>
  <si>
    <t>估计可以使用至</t>
  </si>
  <si>
    <t>使用至2021年底仍需购买几个月的注射器</t>
  </si>
  <si>
    <t>测算2021年常规使用注射器采购量（支）</t>
  </si>
  <si>
    <t>加上查漏补种与应急接种需求量</t>
  </si>
  <si>
    <t>加上脊灰灭活疫苗补充免疫需求量（支）</t>
  </si>
  <si>
    <t>测算2021年合计注射器采购量（支）</t>
  </si>
  <si>
    <t>厂家库存</t>
  </si>
  <si>
    <t>省级库存</t>
  </si>
  <si>
    <t>市县库存</t>
  </si>
  <si>
    <t>合计</t>
  </si>
  <si>
    <t>0.1ml自毁型疫苗注射器</t>
  </si>
  <si>
    <t>注：1注射器单价依据中心办公室询价结果测算，0.1ml自毁型疫苗注射器损耗系数按1.1预算，2ml一次性无菌疫苗注射器损耗系数按1.02预算；
   2.若查漏补种和补充免疫注射器使用不完可转为常规免疫使用。</t>
  </si>
  <si>
    <t>海南省2020年免疫规划注射器（计划用于2021年）采购计划表</t>
  </si>
  <si>
    <t>疫苗品种</t>
  </si>
  <si>
    <t>采购数量（支）</t>
  </si>
  <si>
    <t>规格（支）</t>
  </si>
  <si>
    <t>单价（元/支）</t>
  </si>
  <si>
    <t>费用（元）</t>
  </si>
  <si>
    <t>备注</t>
  </si>
  <si>
    <t>注：1、注射器单价依据中心办公室询价结果测算，0.1ml卡介苗专用自毁型注射器损耗系数为1.1,2ml一次性无菌疫苗注射器用于注射疫苗，损耗系数为1.02；；
   2、本表预算采购的免疫规划注射器为2021年全省全年常规免疫使用量加上2016年5月1日至2017年4月30日出生儿童三价脊灰灭活疫苗补充免疫需求量。
   3.若查漏补种和补充免疫注射器使用不完可转为常规免疫使用。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</si>
</sst>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;[Red]0"/>
    <numFmt numFmtId="179" formatCode="0.00;[Red]0.00"/>
    <numFmt numFmtId="180" formatCode="0.00_ "/>
    <numFmt numFmtId="181" formatCode="0.0;_恑"/>
    <numFmt numFmtId="182" formatCode="0.0000;_恑"/>
  </numFmts>
  <fonts count="29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180" fontId="0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horizontal="center" vertical="center" wrapText="1"/>
    </xf>
    <xf numFmtId="182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/>
    </xf>
    <xf numFmtId="180" fontId="0" fillId="3" borderId="2" xfId="0" applyNumberFormat="1" applyFont="1" applyFill="1" applyBorder="1" applyAlignment="1">
      <alignment horizontal="center" vertical="center" wrapText="1"/>
    </xf>
    <xf numFmtId="180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A12" workbookViewId="0">
      <selection activeCell="I5" sqref="I5"/>
    </sheetView>
  </sheetViews>
  <sheetFormatPr defaultColWidth="9" defaultRowHeight="13.5"/>
  <cols>
    <col min="1" max="1" width="17.875" customWidth="1"/>
    <col min="2" max="2" width="11.5" customWidth="1"/>
    <col min="3" max="3" width="8.5" customWidth="1"/>
    <col min="4" max="4" width="9.125" customWidth="1"/>
    <col min="5" max="5" width="7.5" customWidth="1"/>
    <col min="6" max="6" width="8.75" customWidth="1"/>
    <col min="7" max="7" width="9.625" customWidth="1"/>
    <col min="8" max="8" width="10.25" customWidth="1"/>
    <col min="9" max="9" width="11.25" customWidth="1"/>
    <col min="10" max="11" width="9.875" customWidth="1"/>
    <col min="12" max="12" width="9.25" customWidth="1"/>
    <col min="13" max="13" width="9.5" customWidth="1"/>
    <col min="14" max="14" width="10" customWidth="1"/>
  </cols>
  <sheetData>
    <row r="1" ht="19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ht="8.25" customHeight="1" spans="1:7">
      <c r="A2" s="1"/>
      <c r="B2" s="1"/>
      <c r="C2" s="1"/>
      <c r="D2" s="1"/>
      <c r="E2" s="1"/>
      <c r="F2" s="1"/>
      <c r="G2" s="1"/>
    </row>
    <row r="3" ht="31" customHeight="1" spans="1:14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48" t="s">
        <v>4</v>
      </c>
      <c r="K3" s="49"/>
      <c r="L3" s="12" t="s">
        <v>5</v>
      </c>
      <c r="M3" s="12"/>
      <c r="N3" s="12" t="s">
        <v>6</v>
      </c>
    </row>
    <row r="4" ht="40" customHeight="1" spans="1:14">
      <c r="A4" s="12"/>
      <c r="B4" s="12" t="s">
        <v>7</v>
      </c>
      <c r="C4" s="12" t="s">
        <v>8</v>
      </c>
      <c r="D4" s="12" t="s">
        <v>9</v>
      </c>
      <c r="E4" s="12" t="s">
        <v>10</v>
      </c>
      <c r="F4" s="8" t="s">
        <v>11</v>
      </c>
      <c r="G4" s="12" t="s">
        <v>12</v>
      </c>
      <c r="H4" s="8" t="s">
        <v>9</v>
      </c>
      <c r="I4" s="8" t="s">
        <v>13</v>
      </c>
      <c r="J4" s="8" t="s">
        <v>9</v>
      </c>
      <c r="K4" s="8" t="s">
        <v>13</v>
      </c>
      <c r="L4" s="8" t="s">
        <v>9</v>
      </c>
      <c r="M4" s="8" t="s">
        <v>13</v>
      </c>
      <c r="N4" s="8" t="s">
        <v>13</v>
      </c>
    </row>
    <row r="5" ht="25" customHeight="1" spans="1:14">
      <c r="A5" s="39" t="s">
        <v>14</v>
      </c>
      <c r="B5" s="40">
        <v>15.3</v>
      </c>
      <c r="C5" s="12">
        <v>1</v>
      </c>
      <c r="D5" s="41">
        <v>2.3</v>
      </c>
      <c r="E5" s="42">
        <f t="shared" ref="E5:E15" si="0">B5*C5*D5</f>
        <v>35.19</v>
      </c>
      <c r="F5" s="12">
        <v>5</v>
      </c>
      <c r="G5" s="43">
        <f t="shared" ref="G5:G15" si="1">E5/F5</f>
        <v>7.038</v>
      </c>
      <c r="H5" s="12">
        <v>1.1</v>
      </c>
      <c r="I5" s="40">
        <f>B5*C5*H5</f>
        <v>16.83</v>
      </c>
      <c r="J5" s="40"/>
      <c r="K5" s="40"/>
      <c r="L5" s="12">
        <v>1.02</v>
      </c>
      <c r="M5" s="40">
        <f>G5*L5</f>
        <v>7.17876</v>
      </c>
      <c r="N5" s="50">
        <f>K5+M5</f>
        <v>7.17876</v>
      </c>
    </row>
    <row r="6" ht="25" customHeight="1" spans="1:14">
      <c r="A6" s="39" t="s">
        <v>15</v>
      </c>
      <c r="B6" s="40">
        <v>15.3</v>
      </c>
      <c r="C6" s="12">
        <v>3</v>
      </c>
      <c r="D6" s="12">
        <v>1.05</v>
      </c>
      <c r="E6" s="42">
        <f t="shared" si="0"/>
        <v>48.195</v>
      </c>
      <c r="F6" s="12">
        <v>1</v>
      </c>
      <c r="G6" s="43">
        <f t="shared" si="1"/>
        <v>48.195</v>
      </c>
      <c r="H6" s="12"/>
      <c r="I6" s="40"/>
      <c r="J6" s="40">
        <v>1.02</v>
      </c>
      <c r="K6" s="40">
        <f t="shared" ref="K6:K9" si="2">B6*C6*J6</f>
        <v>46.818</v>
      </c>
      <c r="L6" s="40"/>
      <c r="M6" s="40"/>
      <c r="N6" s="50">
        <f t="shared" ref="N6:N15" si="3">K6+M6</f>
        <v>46.818</v>
      </c>
    </row>
    <row r="7" ht="25" customHeight="1" spans="1:14">
      <c r="A7" s="30" t="s">
        <v>16</v>
      </c>
      <c r="B7" s="44">
        <v>15.6</v>
      </c>
      <c r="C7" s="8">
        <v>2</v>
      </c>
      <c r="D7" s="8">
        <v>1.05</v>
      </c>
      <c r="E7" s="45">
        <f t="shared" si="0"/>
        <v>32.76</v>
      </c>
      <c r="F7" s="8">
        <v>1</v>
      </c>
      <c r="G7" s="46">
        <f t="shared" si="1"/>
        <v>32.76</v>
      </c>
      <c r="H7" s="8"/>
      <c r="I7" s="40"/>
      <c r="J7" s="40">
        <v>1.02</v>
      </c>
      <c r="K7" s="40">
        <f t="shared" si="2"/>
        <v>31.824</v>
      </c>
      <c r="L7" s="44"/>
      <c r="M7" s="44"/>
      <c r="N7" s="50">
        <f t="shared" si="3"/>
        <v>31.824</v>
      </c>
    </row>
    <row r="8" ht="37" customHeight="1" spans="1:14">
      <c r="A8" s="30" t="s">
        <v>17</v>
      </c>
      <c r="B8" s="44">
        <v>15.3</v>
      </c>
      <c r="C8" s="8">
        <v>2</v>
      </c>
      <c r="D8" s="41">
        <v>2.2</v>
      </c>
      <c r="E8" s="45">
        <f t="shared" si="0"/>
        <v>67.32</v>
      </c>
      <c r="F8" s="8" t="s">
        <v>18</v>
      </c>
      <c r="G8" s="46">
        <v>67.3</v>
      </c>
      <c r="H8" s="12"/>
      <c r="I8" s="40"/>
      <c r="J8" s="40"/>
      <c r="K8" s="40"/>
      <c r="L8" s="44"/>
      <c r="M8" s="44"/>
      <c r="N8" s="50">
        <f t="shared" si="3"/>
        <v>0</v>
      </c>
    </row>
    <row r="9" ht="25" customHeight="1" spans="1:14">
      <c r="A9" s="30" t="s">
        <v>19</v>
      </c>
      <c r="B9" s="44">
        <v>15.3</v>
      </c>
      <c r="C9" s="8">
        <v>4</v>
      </c>
      <c r="D9" s="8">
        <v>1.05</v>
      </c>
      <c r="E9" s="45">
        <f t="shared" si="0"/>
        <v>64.26</v>
      </c>
      <c r="F9" s="8">
        <v>1</v>
      </c>
      <c r="G9" s="46">
        <f t="shared" ref="G9:G15" si="4">E9/F9</f>
        <v>64.26</v>
      </c>
      <c r="H9" s="8"/>
      <c r="I9" s="40"/>
      <c r="J9" s="40">
        <v>1.02</v>
      </c>
      <c r="K9" s="40">
        <f>B9*C9*J9</f>
        <v>62.424</v>
      </c>
      <c r="L9" s="44"/>
      <c r="M9" s="44"/>
      <c r="N9" s="50">
        <f t="shared" si="3"/>
        <v>62.424</v>
      </c>
    </row>
    <row r="10" ht="25" customHeight="1" spans="1:14">
      <c r="A10" s="30" t="s">
        <v>20</v>
      </c>
      <c r="B10" s="44">
        <v>15.3</v>
      </c>
      <c r="C10" s="8">
        <v>1</v>
      </c>
      <c r="D10" s="25">
        <v>1.8</v>
      </c>
      <c r="E10" s="45">
        <f t="shared" si="0"/>
        <v>27.54</v>
      </c>
      <c r="F10" s="8">
        <v>4</v>
      </c>
      <c r="G10" s="46">
        <f t="shared" si="4"/>
        <v>6.885</v>
      </c>
      <c r="H10" s="12"/>
      <c r="I10" s="40"/>
      <c r="J10" s="40">
        <v>1.02</v>
      </c>
      <c r="K10" s="40">
        <f t="shared" ref="K10:K15" si="5">B10*C10*J10</f>
        <v>15.606</v>
      </c>
      <c r="L10" s="12">
        <v>1.02</v>
      </c>
      <c r="M10" s="40">
        <f>G10*L10</f>
        <v>7.0227</v>
      </c>
      <c r="N10" s="50">
        <f t="shared" si="3"/>
        <v>22.6287</v>
      </c>
    </row>
    <row r="11" ht="25" customHeight="1" spans="1:14">
      <c r="A11" s="30" t="s">
        <v>21</v>
      </c>
      <c r="B11" s="44">
        <v>15.3</v>
      </c>
      <c r="C11" s="8">
        <v>2</v>
      </c>
      <c r="D11" s="8">
        <v>1.05</v>
      </c>
      <c r="E11" s="45">
        <f t="shared" si="0"/>
        <v>32.13</v>
      </c>
      <c r="F11" s="8">
        <v>1</v>
      </c>
      <c r="G11" s="46">
        <f t="shared" si="4"/>
        <v>32.13</v>
      </c>
      <c r="H11" s="8"/>
      <c r="I11" s="40"/>
      <c r="J11" s="40">
        <v>1.02</v>
      </c>
      <c r="K11" s="40">
        <f t="shared" si="5"/>
        <v>31.212</v>
      </c>
      <c r="L11" s="8"/>
      <c r="M11" s="44"/>
      <c r="N11" s="50">
        <f t="shared" si="3"/>
        <v>31.212</v>
      </c>
    </row>
    <row r="12" ht="25" customHeight="1" spans="1:14">
      <c r="A12" s="30" t="s">
        <v>22</v>
      </c>
      <c r="B12" s="44">
        <v>15.3</v>
      </c>
      <c r="C12" s="8">
        <v>2</v>
      </c>
      <c r="D12" s="8">
        <v>1.05</v>
      </c>
      <c r="E12" s="45">
        <f t="shared" si="0"/>
        <v>32.13</v>
      </c>
      <c r="F12" s="8">
        <v>1</v>
      </c>
      <c r="G12" s="46">
        <f t="shared" si="4"/>
        <v>32.13</v>
      </c>
      <c r="H12" s="12"/>
      <c r="I12" s="40"/>
      <c r="J12" s="40">
        <v>1.02</v>
      </c>
      <c r="K12" s="40">
        <f t="shared" si="5"/>
        <v>31.212</v>
      </c>
      <c r="L12" s="44"/>
      <c r="M12" s="44"/>
      <c r="N12" s="50">
        <f t="shared" si="3"/>
        <v>31.212</v>
      </c>
    </row>
    <row r="13" s="37" customFormat="1" ht="25" customHeight="1" spans="1:17">
      <c r="A13" s="30" t="s">
        <v>23</v>
      </c>
      <c r="B13" s="44">
        <v>15.3</v>
      </c>
      <c r="C13" s="8">
        <v>2</v>
      </c>
      <c r="D13" s="25">
        <v>1.5</v>
      </c>
      <c r="E13" s="45">
        <f t="shared" si="0"/>
        <v>45.9</v>
      </c>
      <c r="F13" s="8">
        <v>5</v>
      </c>
      <c r="G13" s="46">
        <f t="shared" si="4"/>
        <v>9.18</v>
      </c>
      <c r="H13" s="8"/>
      <c r="I13" s="40"/>
      <c r="J13" s="40">
        <v>1.02</v>
      </c>
      <c r="K13" s="40">
        <f t="shared" si="5"/>
        <v>31.212</v>
      </c>
      <c r="L13" s="12">
        <v>1.02</v>
      </c>
      <c r="M13" s="40">
        <f>G13*L13</f>
        <v>9.3636</v>
      </c>
      <c r="N13" s="50">
        <f t="shared" si="3"/>
        <v>40.5756</v>
      </c>
      <c r="Q13"/>
    </row>
    <row r="14" ht="25" customHeight="1" spans="1:14">
      <c r="A14" s="30" t="s">
        <v>24</v>
      </c>
      <c r="B14" s="44">
        <v>15.3</v>
      </c>
      <c r="C14" s="8">
        <v>2</v>
      </c>
      <c r="D14" s="8">
        <v>1.05</v>
      </c>
      <c r="E14" s="45">
        <f t="shared" si="0"/>
        <v>32.13</v>
      </c>
      <c r="F14" s="8">
        <v>1</v>
      </c>
      <c r="G14" s="46">
        <f t="shared" si="4"/>
        <v>32.13</v>
      </c>
      <c r="H14" s="12"/>
      <c r="I14" s="40"/>
      <c r="J14" s="40">
        <v>1.02</v>
      </c>
      <c r="K14" s="40">
        <f t="shared" si="5"/>
        <v>31.212</v>
      </c>
      <c r="L14" s="8"/>
      <c r="M14" s="44"/>
      <c r="N14" s="50">
        <f t="shared" si="3"/>
        <v>31.212</v>
      </c>
    </row>
    <row r="15" ht="25" customHeight="1" spans="1:14">
      <c r="A15" s="30" t="s">
        <v>25</v>
      </c>
      <c r="B15" s="44">
        <v>15.3</v>
      </c>
      <c r="C15" s="8">
        <v>1</v>
      </c>
      <c r="D15" s="8">
        <v>1.05</v>
      </c>
      <c r="E15" s="45">
        <f t="shared" si="0"/>
        <v>16.065</v>
      </c>
      <c r="F15" s="8">
        <v>1</v>
      </c>
      <c r="G15" s="46">
        <f t="shared" si="4"/>
        <v>16.065</v>
      </c>
      <c r="H15" s="8"/>
      <c r="I15" s="40"/>
      <c r="J15" s="40">
        <v>1.02</v>
      </c>
      <c r="K15" s="40">
        <f t="shared" si="5"/>
        <v>15.606</v>
      </c>
      <c r="L15" s="8"/>
      <c r="M15" s="44"/>
      <c r="N15" s="50">
        <f t="shared" si="3"/>
        <v>15.606</v>
      </c>
    </row>
    <row r="16" ht="25" customHeight="1" spans="1:14">
      <c r="A16" s="8" t="s">
        <v>26</v>
      </c>
      <c r="B16" s="8"/>
      <c r="C16" s="8"/>
      <c r="D16" s="8"/>
      <c r="E16" s="45">
        <f t="shared" ref="E16:I16" si="6">SUM(E5:E15)</f>
        <v>433.62</v>
      </c>
      <c r="F16" s="45"/>
      <c r="G16" s="46">
        <f>SUM(G5:G15)</f>
        <v>348.073</v>
      </c>
      <c r="H16" s="8"/>
      <c r="I16" s="51">
        <f t="shared" ref="I16:N16" si="7">SUM(I5:I15)</f>
        <v>16.83</v>
      </c>
      <c r="J16" s="44"/>
      <c r="K16" s="44">
        <f t="shared" ref="K16:N16" si="8">SUM(K5:K15)</f>
        <v>297.126</v>
      </c>
      <c r="L16" s="8"/>
      <c r="M16" s="44">
        <f>SUM(M5:M15)</f>
        <v>23.56506</v>
      </c>
      <c r="N16" s="52">
        <f>SUM(N5:N15)</f>
        <v>320.69106</v>
      </c>
    </row>
    <row r="17" ht="114" customHeight="1" spans="1:14">
      <c r="A17" s="47" t="s">
        <v>27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</sheetData>
  <mergeCells count="7">
    <mergeCell ref="A1:N1"/>
    <mergeCell ref="B3:G3"/>
    <mergeCell ref="H3:I3"/>
    <mergeCell ref="J3:K3"/>
    <mergeCell ref="L3:M3"/>
    <mergeCell ref="A17:N17"/>
    <mergeCell ref="A3:A4"/>
  </mergeCells>
  <pageMargins left="0.2" right="0.188888888888889" top="0.418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5"/>
  <sheetViews>
    <sheetView workbookViewId="0">
      <selection activeCell="A1" sqref="A1:H5"/>
    </sheetView>
  </sheetViews>
  <sheetFormatPr defaultColWidth="9" defaultRowHeight="13.5" outlineLevelRow="4" outlineLevelCol="7"/>
  <cols>
    <col min="1" max="1" width="23.75" customWidth="1"/>
    <col min="2" max="2" width="23.375" customWidth="1"/>
    <col min="3" max="3" width="11.5"/>
    <col min="4" max="4" width="8.875" customWidth="1"/>
    <col min="5" max="5" width="9.625" customWidth="1"/>
    <col min="6" max="6" width="9.75" customWidth="1"/>
    <col min="7" max="7" width="10.875" customWidth="1"/>
    <col min="8" max="8" width="19.375" customWidth="1"/>
  </cols>
  <sheetData>
    <row r="1" ht="50" customHeight="1" spans="1:8">
      <c r="A1" s="26" t="s">
        <v>28</v>
      </c>
      <c r="B1" s="26"/>
      <c r="C1" s="26"/>
      <c r="D1" s="26"/>
      <c r="E1" s="26"/>
      <c r="F1" s="26"/>
      <c r="G1" s="26"/>
      <c r="H1" s="26"/>
    </row>
    <row r="2" ht="13" customHeight="1" spans="1:8">
      <c r="A2" s="27"/>
      <c r="B2" s="27"/>
      <c r="C2" s="27"/>
      <c r="D2" s="27"/>
      <c r="E2" s="27"/>
      <c r="F2" s="27"/>
      <c r="G2" s="27"/>
      <c r="H2" s="27"/>
    </row>
    <row r="3" ht="36" customHeight="1" spans="1:8">
      <c r="A3" s="28" t="s">
        <v>29</v>
      </c>
      <c r="B3" s="29" t="s">
        <v>30</v>
      </c>
      <c r="C3" s="29" t="s">
        <v>31</v>
      </c>
      <c r="D3" s="29" t="s">
        <v>11</v>
      </c>
      <c r="E3" s="29" t="s">
        <v>9</v>
      </c>
      <c r="F3" s="29" t="s">
        <v>32</v>
      </c>
      <c r="G3" s="29" t="s">
        <v>33</v>
      </c>
      <c r="H3" s="29" t="s">
        <v>34</v>
      </c>
    </row>
    <row r="4" ht="45" customHeight="1" spans="1:8">
      <c r="A4" s="30" t="s">
        <v>35</v>
      </c>
      <c r="B4" s="29" t="s">
        <v>36</v>
      </c>
      <c r="C4" s="31">
        <v>15.3</v>
      </c>
      <c r="D4" s="32">
        <v>1</v>
      </c>
      <c r="E4" s="33">
        <v>1.02</v>
      </c>
      <c r="F4" s="34">
        <f>C4*E4</f>
        <v>15.606</v>
      </c>
      <c r="G4" s="31">
        <v>0.26</v>
      </c>
      <c r="H4" s="35">
        <f>F4*G4</f>
        <v>4.05756</v>
      </c>
    </row>
    <row r="5" ht="66" customHeight="1" spans="1:8">
      <c r="A5" s="36" t="s">
        <v>37</v>
      </c>
      <c r="B5" s="36"/>
      <c r="C5" s="36"/>
      <c r="D5" s="36"/>
      <c r="E5" s="36"/>
      <c r="F5" s="36"/>
      <c r="G5" s="36"/>
      <c r="H5" s="36"/>
    </row>
  </sheetData>
  <mergeCells count="2">
    <mergeCell ref="A1:H1"/>
    <mergeCell ref="A5:H5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Q4" sqref="Q4"/>
    </sheetView>
  </sheetViews>
  <sheetFormatPr defaultColWidth="9" defaultRowHeight="13.5" outlineLevelRow="7"/>
  <cols>
    <col min="1" max="1" width="5.375" customWidth="1"/>
    <col min="2" max="2" width="13" customWidth="1"/>
    <col min="3" max="3" width="6.125" customWidth="1"/>
    <col min="7" max="7" width="8.875" customWidth="1"/>
    <col min="8" max="8" width="8.5" customWidth="1"/>
    <col min="9" max="9" width="9.125" customWidth="1"/>
    <col min="10" max="10" width="11.25"/>
    <col min="11" max="11" width="8.625" customWidth="1"/>
    <col min="12" max="12" width="10.5" customWidth="1"/>
    <col min="13" max="14" width="8.5" customWidth="1"/>
    <col min="15" max="15" width="10.625" customWidth="1"/>
  </cols>
  <sheetData>
    <row r="1" ht="24" customHeight="1" spans="2:15"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" customHeight="1"/>
    <row r="3" ht="24" customHeight="1" spans="1:15">
      <c r="A3" s="11" t="s">
        <v>39</v>
      </c>
      <c r="B3" s="12" t="s">
        <v>40</v>
      </c>
      <c r="C3" s="12" t="s">
        <v>41</v>
      </c>
      <c r="D3" s="12"/>
      <c r="E3" s="12"/>
      <c r="F3" s="12"/>
      <c r="G3" s="12" t="s">
        <v>42</v>
      </c>
      <c r="H3" s="12" t="s">
        <v>43</v>
      </c>
      <c r="I3" s="12" t="s">
        <v>44</v>
      </c>
      <c r="J3" s="12" t="s">
        <v>45</v>
      </c>
      <c r="K3" s="12" t="s">
        <v>46</v>
      </c>
      <c r="L3" s="12" t="s">
        <v>47</v>
      </c>
      <c r="M3" s="12" t="s">
        <v>48</v>
      </c>
      <c r="N3" s="19" t="s">
        <v>49</v>
      </c>
      <c r="O3" s="12" t="s">
        <v>50</v>
      </c>
    </row>
    <row r="4" ht="65" customHeight="1" spans="1:15">
      <c r="A4" s="13"/>
      <c r="B4" s="12"/>
      <c r="C4" s="14" t="s">
        <v>51</v>
      </c>
      <c r="D4" s="14" t="s">
        <v>52</v>
      </c>
      <c r="E4" s="14" t="s">
        <v>53</v>
      </c>
      <c r="F4" s="12" t="s">
        <v>54</v>
      </c>
      <c r="G4" s="12"/>
      <c r="H4" s="12"/>
      <c r="I4" s="12"/>
      <c r="J4" s="12"/>
      <c r="K4" s="12"/>
      <c r="L4" s="12"/>
      <c r="M4" s="12"/>
      <c r="N4" s="20"/>
      <c r="O4" s="12"/>
    </row>
    <row r="5" ht="36" customHeight="1" spans="1:15">
      <c r="A5" s="15">
        <v>12</v>
      </c>
      <c r="B5" s="16" t="s">
        <v>55</v>
      </c>
      <c r="C5" s="12">
        <v>0</v>
      </c>
      <c r="D5" s="12">
        <v>10300</v>
      </c>
      <c r="E5" s="12">
        <v>105291</v>
      </c>
      <c r="F5" s="12">
        <f>C5+D5+E5</f>
        <v>115591</v>
      </c>
      <c r="G5" s="14">
        <v>168300</v>
      </c>
      <c r="H5" s="17">
        <v>14100</v>
      </c>
      <c r="I5" s="21">
        <v>8</v>
      </c>
      <c r="J5" s="22">
        <v>44230</v>
      </c>
      <c r="K5" s="12">
        <v>10</v>
      </c>
      <c r="L5" s="23">
        <f>H5*K5</f>
        <v>141000</v>
      </c>
      <c r="M5" s="12"/>
      <c r="N5" s="12"/>
      <c r="O5" s="24">
        <f t="shared" ref="O5:O7" si="0">SUM(L5:N5)</f>
        <v>141000</v>
      </c>
    </row>
    <row r="6" ht="30" customHeight="1" spans="1:15">
      <c r="A6" s="15">
        <v>13</v>
      </c>
      <c r="B6" s="16" t="s">
        <v>35</v>
      </c>
      <c r="C6" s="12">
        <v>0</v>
      </c>
      <c r="D6" s="12">
        <v>91500</v>
      </c>
      <c r="E6" s="12">
        <v>3224407</v>
      </c>
      <c r="F6" s="12">
        <f>C6+D6+E6</f>
        <v>3315907</v>
      </c>
      <c r="G6" s="14">
        <v>3206900</v>
      </c>
      <c r="H6" s="17">
        <v>267500</v>
      </c>
      <c r="I6" s="21">
        <v>12</v>
      </c>
      <c r="J6" s="22">
        <v>44348</v>
      </c>
      <c r="K6" s="12">
        <v>6</v>
      </c>
      <c r="L6" s="23">
        <f>H6*K6</f>
        <v>1605000</v>
      </c>
      <c r="M6" s="12"/>
      <c r="N6" s="25">
        <v>156100</v>
      </c>
      <c r="O6" s="24">
        <f t="shared" si="0"/>
        <v>1761100</v>
      </c>
    </row>
    <row r="7" ht="25" customHeight="1" spans="1:15">
      <c r="A7" s="15" t="s">
        <v>54</v>
      </c>
      <c r="B7" s="15"/>
      <c r="C7" s="12">
        <f t="shared" ref="C7:H7" si="1">SUM(C5:C6)</f>
        <v>0</v>
      </c>
      <c r="D7" s="12">
        <f t="shared" si="1"/>
        <v>101800</v>
      </c>
      <c r="E7" s="12">
        <f t="shared" si="1"/>
        <v>3329698</v>
      </c>
      <c r="F7" s="12">
        <f t="shared" si="1"/>
        <v>3431498</v>
      </c>
      <c r="G7" s="12">
        <f t="shared" si="1"/>
        <v>3375200</v>
      </c>
      <c r="H7" s="12">
        <f t="shared" si="1"/>
        <v>281600</v>
      </c>
      <c r="I7" s="12"/>
      <c r="J7" s="12"/>
      <c r="K7" s="12"/>
      <c r="L7" s="23">
        <f t="shared" ref="L7:N7" si="2">SUM(L5:L6)</f>
        <v>1746000</v>
      </c>
      <c r="M7" s="23">
        <f t="shared" si="2"/>
        <v>0</v>
      </c>
      <c r="N7" s="23">
        <f t="shared" si="2"/>
        <v>156100</v>
      </c>
      <c r="O7" s="24">
        <f t="shared" si="0"/>
        <v>1902100</v>
      </c>
    </row>
    <row r="8" ht="66" customHeight="1" spans="2:15">
      <c r="B8" s="18" t="s">
        <v>56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</sheetData>
  <mergeCells count="14">
    <mergeCell ref="B1:O1"/>
    <mergeCell ref="C3:F3"/>
    <mergeCell ref="B8:O8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554861111111111" right="0.554861111111111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5" sqref="C5"/>
    </sheetView>
  </sheetViews>
  <sheetFormatPr defaultColWidth="9" defaultRowHeight="13.5" outlineLevelRow="6" outlineLevelCol="6"/>
  <cols>
    <col min="1" max="1" width="6" customWidth="1"/>
    <col min="2" max="2" width="26.375" customWidth="1"/>
    <col min="3" max="3" width="10.625" customWidth="1"/>
    <col min="4" max="4" width="8.75" customWidth="1"/>
    <col min="5" max="5" width="12.5" customWidth="1"/>
    <col min="6" max="6" width="13.125" customWidth="1"/>
    <col min="7" max="7" width="18.875" customWidth="1"/>
  </cols>
  <sheetData>
    <row r="1" ht="34.5" customHeight="1" spans="1:7">
      <c r="A1" s="2" t="s">
        <v>57</v>
      </c>
      <c r="B1" s="2"/>
      <c r="C1" s="2"/>
      <c r="D1" s="2"/>
      <c r="E1" s="2"/>
      <c r="F1" s="2"/>
      <c r="G1" s="2"/>
    </row>
    <row r="2" ht="16.5" customHeight="1"/>
    <row r="3" ht="52.5" customHeight="1" spans="1:7">
      <c r="A3" s="3" t="s">
        <v>39</v>
      </c>
      <c r="B3" s="3" t="s">
        <v>58</v>
      </c>
      <c r="C3" s="3" t="s">
        <v>59</v>
      </c>
      <c r="D3" s="3" t="s">
        <v>60</v>
      </c>
      <c r="E3" s="3" t="s">
        <v>61</v>
      </c>
      <c r="F3" s="3" t="s">
        <v>62</v>
      </c>
      <c r="G3" s="4" t="s">
        <v>63</v>
      </c>
    </row>
    <row r="4" s="1" customFormat="1" ht="30" customHeight="1" spans="1:7">
      <c r="A4" s="5">
        <v>12</v>
      </c>
      <c r="B4" s="6" t="s">
        <v>55</v>
      </c>
      <c r="C4" s="7">
        <v>141000</v>
      </c>
      <c r="D4" s="8">
        <v>1</v>
      </c>
      <c r="E4" s="7">
        <v>0.5</v>
      </c>
      <c r="F4" s="5">
        <f>C4*E4</f>
        <v>70500</v>
      </c>
      <c r="G4" s="7"/>
    </row>
    <row r="5" s="1" customFormat="1" ht="30" customHeight="1" spans="1:7">
      <c r="A5" s="5">
        <v>13</v>
      </c>
      <c r="B5" s="6" t="s">
        <v>35</v>
      </c>
      <c r="C5" s="7">
        <v>1761100</v>
      </c>
      <c r="D5" s="8">
        <v>1</v>
      </c>
      <c r="E5" s="7">
        <v>0.45</v>
      </c>
      <c r="F5" s="5">
        <f>C5*E5</f>
        <v>792495</v>
      </c>
      <c r="G5" s="7"/>
    </row>
    <row r="6" s="1" customFormat="1" ht="30" customHeight="1" spans="1:7">
      <c r="A6" s="5" t="s">
        <v>54</v>
      </c>
      <c r="B6" s="6"/>
      <c r="C6" s="9">
        <f>SUM(C4:C5)</f>
        <v>1902100</v>
      </c>
      <c r="D6" s="7"/>
      <c r="E6" s="7"/>
      <c r="F6" s="5">
        <f>SUM(F4:F5)</f>
        <v>862995</v>
      </c>
      <c r="G6" s="7"/>
    </row>
    <row r="7" ht="83" customHeight="1" spans="1:7">
      <c r="A7" s="10" t="s">
        <v>64</v>
      </c>
      <c r="B7" s="10"/>
      <c r="C7" s="10"/>
      <c r="D7" s="10"/>
      <c r="E7" s="10"/>
      <c r="F7" s="10"/>
      <c r="G7" s="10"/>
    </row>
  </sheetData>
  <mergeCells count="2">
    <mergeCell ref="A1:G1"/>
    <mergeCell ref="A7:G7"/>
  </mergeCells>
  <pageMargins left="1.68472222222222" right="0.700694444444445" top="0.751388888888889" bottom="0.751388888888889" header="0.298611111111111" footer="0.298611111111111"/>
  <pageSetup paperSize="9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一年常规免疫疫苗用量估算</vt:lpstr>
      <vt:lpstr>脊灰疫苗查漏补种用量估算表 (2)</vt:lpstr>
      <vt:lpstr>目前库存和需要采购数量</vt:lpstr>
      <vt:lpstr>2021年采购计划量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office在线编辑</dc:creator>
  <cp:lastModifiedBy>Administrator</cp:lastModifiedBy>
  <dcterms:created xsi:type="dcterms:W3CDTF">2018-04-18T08:29:00Z</dcterms:created>
  <cp:lastPrinted>2019-04-04T08:48:00Z</cp:lastPrinted>
  <dcterms:modified xsi:type="dcterms:W3CDTF">2020-08-11T06:57:07Z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